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esktop\Dokumenti\FINANCIJSKI PLAN\fin.plan 2023 - 2025\3.Rebalans br.1 FP 2023\"/>
    </mc:Choice>
  </mc:AlternateContent>
  <bookViews>
    <workbookView xWindow="0" yWindow="0" windowWidth="28800" windowHeight="11700"/>
  </bookViews>
  <sheets>
    <sheet name="TFRi-POSEBNI DIO" sheetId="2" r:id="rId1"/>
  </sheets>
  <definedNames>
    <definedName name="_xlnm.Print_Area" localSheetId="0">'TFRi-POSEBNI DIO'!$A$1:$F$106</definedName>
    <definedName name="_xlnm.Print_Titles" localSheetId="0">'TFRi-POSEBNI DIO'!$1:$6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70" i="2"/>
  <c r="F69" i="2"/>
  <c r="F66" i="2"/>
  <c r="F61" i="2"/>
  <c r="F60" i="2"/>
  <c r="F56" i="2"/>
  <c r="F50" i="2"/>
  <c r="F42" i="2"/>
  <c r="F41" i="2"/>
  <c r="F34" i="2"/>
  <c r="F33" i="2"/>
  <c r="F28" i="2"/>
  <c r="F27" i="2" s="1"/>
  <c r="F26" i="2" s="1"/>
  <c r="F19" i="2"/>
  <c r="F18" i="2"/>
  <c r="F13" i="2"/>
  <c r="F10" i="2"/>
  <c r="E9" i="2"/>
  <c r="C9" i="2"/>
  <c r="C50" i="2"/>
  <c r="E50" i="2"/>
  <c r="C34" i="2" l="1"/>
  <c r="E34" i="2"/>
  <c r="D37" i="2"/>
  <c r="C21" i="2" l="1"/>
  <c r="D96" i="2"/>
  <c r="F95" i="2"/>
  <c r="F94" i="2" s="1"/>
  <c r="F93" i="2" s="1"/>
  <c r="F92" i="2" s="1"/>
  <c r="D95" i="2"/>
  <c r="C95" i="2"/>
  <c r="C94" i="2"/>
  <c r="D94" i="2" s="1"/>
  <c r="D91" i="2"/>
  <c r="D90" i="2"/>
  <c r="D89" i="2"/>
  <c r="F88" i="2"/>
  <c r="F87" i="2" s="1"/>
  <c r="F86" i="2" s="1"/>
  <c r="F85" i="2" s="1"/>
  <c r="E88" i="2"/>
  <c r="E87" i="2" s="1"/>
  <c r="E86" i="2" s="1"/>
  <c r="E85" i="2" s="1"/>
  <c r="C88" i="2"/>
  <c r="C87" i="2" s="1"/>
  <c r="C63" i="2"/>
  <c r="C62" i="2"/>
  <c r="C33" i="2"/>
  <c r="C23" i="2"/>
  <c r="C10" i="2"/>
  <c r="C11" i="2"/>
  <c r="C12" i="2"/>
  <c r="C13" i="2"/>
  <c r="C93" i="2" l="1"/>
  <c r="C92" i="2" s="1"/>
  <c r="D92" i="2" s="1"/>
  <c r="C86" i="2"/>
  <c r="D87" i="2"/>
  <c r="D88" i="2"/>
  <c r="D93" i="2" l="1"/>
  <c r="D86" i="2"/>
  <c r="C85" i="2"/>
  <c r="D85" i="2" s="1"/>
  <c r="E41" i="2" l="1"/>
  <c r="E42" i="2"/>
  <c r="E45" i="2"/>
  <c r="F45" i="2"/>
  <c r="D45" i="2"/>
  <c r="F23" i="2"/>
  <c r="E23" i="2"/>
  <c r="F83" i="2"/>
  <c r="F82" i="2"/>
  <c r="F80" i="2"/>
  <c r="F77" i="2"/>
  <c r="F74" i="2"/>
  <c r="F39" i="2"/>
  <c r="F31" i="2"/>
  <c r="F12" i="2"/>
  <c r="F11" i="2" s="1"/>
  <c r="F17" i="2" l="1"/>
  <c r="F16" i="2" s="1"/>
  <c r="F25" i="2"/>
  <c r="F49" i="2"/>
  <c r="F48" i="2" s="1"/>
  <c r="F47" i="2" s="1"/>
  <c r="F9" i="2" l="1"/>
  <c r="E83" i="2"/>
  <c r="E82" i="2"/>
  <c r="E80" i="2"/>
  <c r="E77" i="2"/>
  <c r="E76" i="2" s="1"/>
  <c r="E74" i="2"/>
  <c r="E70" i="2"/>
  <c r="E66" i="2"/>
  <c r="E61" i="2"/>
  <c r="E56" i="2"/>
  <c r="E39" i="2"/>
  <c r="E33" i="2"/>
  <c r="E31" i="2"/>
  <c r="E28" i="2"/>
  <c r="E19" i="2"/>
  <c r="E18" i="2" s="1"/>
  <c r="E17" i="2" s="1"/>
  <c r="E16" i="2" s="1"/>
  <c r="E13" i="2"/>
  <c r="E12" i="2" s="1"/>
  <c r="E11" i="2" s="1"/>
  <c r="E10" i="2" s="1"/>
  <c r="D38" i="2"/>
  <c r="C39" i="2"/>
  <c r="C31" i="2"/>
  <c r="D31" i="2" s="1"/>
  <c r="D32" i="2"/>
  <c r="C83" i="2"/>
  <c r="D83" i="2" s="1"/>
  <c r="D84" i="2"/>
  <c r="C19" i="2"/>
  <c r="D22" i="2"/>
  <c r="D24" i="2"/>
  <c r="D23" i="2"/>
  <c r="D20" i="2"/>
  <c r="C17" i="2" l="1"/>
  <c r="C16" i="2" s="1"/>
  <c r="C18" i="2"/>
  <c r="C82" i="2"/>
  <c r="D82" i="2" s="1"/>
  <c r="E27" i="2"/>
  <c r="E26" i="2" s="1"/>
  <c r="E25" i="2" s="1"/>
  <c r="E69" i="2"/>
  <c r="E60" i="2"/>
  <c r="E49" i="2"/>
  <c r="E48" i="2" s="1"/>
  <c r="E47" i="2" s="1"/>
  <c r="C56" i="2"/>
  <c r="C66" i="2"/>
  <c r="C61" i="2"/>
  <c r="C70" i="2"/>
  <c r="C74" i="2"/>
  <c r="C77" i="2"/>
  <c r="C80" i="2"/>
  <c r="C42" i="2"/>
  <c r="C41" i="2" s="1"/>
  <c r="C28" i="2"/>
  <c r="C27" i="2" s="1"/>
  <c r="C49" i="2" l="1"/>
  <c r="C48" i="2" s="1"/>
  <c r="C26" i="2"/>
  <c r="C25" i="2" s="1"/>
  <c r="C60" i="2"/>
  <c r="C69" i="2"/>
  <c r="C76" i="2"/>
  <c r="C47" i="2" l="1"/>
  <c r="D10" i="2"/>
  <c r="D11" i="2"/>
  <c r="D12" i="2"/>
  <c r="D13" i="2"/>
  <c r="D14" i="2"/>
  <c r="D15" i="2"/>
  <c r="D16" i="2"/>
  <c r="D17" i="2"/>
  <c r="D18" i="2"/>
  <c r="D19" i="2"/>
  <c r="D21" i="2"/>
  <c r="D25" i="2"/>
  <c r="D26" i="2"/>
  <c r="D27" i="2"/>
  <c r="D28" i="2"/>
  <c r="D29" i="2"/>
  <c r="D30" i="2"/>
  <c r="D33" i="2"/>
  <c r="D34" i="2"/>
  <c r="D35" i="2"/>
  <c r="D36" i="2"/>
  <c r="D39" i="2"/>
  <c r="D40" i="2"/>
  <c r="D41" i="2"/>
  <c r="D42" i="2"/>
  <c r="D43" i="2"/>
  <c r="D44" i="2"/>
  <c r="D49" i="2"/>
  <c r="D50" i="2"/>
  <c r="D51" i="2"/>
  <c r="D52" i="2"/>
  <c r="D53" i="2"/>
  <c r="D54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9" i="2" l="1"/>
  <c r="D47" i="2"/>
  <c r="D48" i="2"/>
</calcChain>
</file>

<file path=xl/sharedStrings.xml><?xml version="1.0" encoding="utf-8"?>
<sst xmlns="http://schemas.openxmlformats.org/spreadsheetml/2006/main" count="193" uniqueCount="63">
  <si>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</si>
  <si>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</si>
  <si>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</si>
  <si>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</si>
  <si>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</si>
  <si>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</si>
  <si>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</si>
  <si>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</si>
  <si>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</si>
  <si>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</si>
  <si>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</si>
  <si>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</si>
  <si>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</si>
  <si>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</si>
  <si>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</si>
  <si>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</si>
  <si>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</si>
  <si>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36</t>
  </si>
  <si>
    <t>0942</t>
  </si>
  <si>
    <t>Drugi stupanj visoke naobrazbe</t>
  </si>
  <si>
    <t>41</t>
  </si>
  <si>
    <t>Rashodi za nabavu neproizvedene dugotrajne imovine</t>
  </si>
  <si>
    <t>3705</t>
  </si>
  <si>
    <t>VISOKO OBRAZOVANJE</t>
  </si>
  <si>
    <t>08006</t>
  </si>
  <si>
    <t>Sveučilišta i veleučilišta u Republici Hrvatskoj</t>
  </si>
  <si>
    <t>A621002</t>
  </si>
  <si>
    <t>REDOVNA DJELATNOST SVEUČILIŠTA U RIJECI</t>
  </si>
  <si>
    <t>A622122</t>
  </si>
  <si>
    <t>PROGRAMSKO FINANCIRANJE JAVNIH VISOKIH UČILIŠTA</t>
  </si>
  <si>
    <t>A679072</t>
  </si>
  <si>
    <t>EU PROJEKTI SVEUČILIŠTA U RIJECI (IZ EVIDENCIJSKIH PRIHODA)</t>
  </si>
  <si>
    <t>43</t>
  </si>
  <si>
    <t>A679089</t>
  </si>
  <si>
    <t>REDOVNA DJELATNOST SVEUČILIŠTA U RIJECI (IZ EVIDENCIJSKIH PRIHODA)</t>
  </si>
  <si>
    <t>51</t>
  </si>
  <si>
    <t>U EUR</t>
  </si>
  <si>
    <t>U HRK</t>
  </si>
  <si>
    <t>11</t>
  </si>
  <si>
    <t>Opći prihodi i primici</t>
  </si>
  <si>
    <t>Pomoći EU</t>
  </si>
  <si>
    <t>Ostali prihodi za posebne namjene</t>
  </si>
  <si>
    <t>52</t>
  </si>
  <si>
    <t>Ostale pomoći</t>
  </si>
  <si>
    <t>Vlastiti prihodi</t>
  </si>
  <si>
    <t>61</t>
  </si>
  <si>
    <t>Donacije</t>
  </si>
  <si>
    <t>71</t>
  </si>
  <si>
    <t>SVEUČILIŠTE U RIJECI - TEHNIČKI FAKULTET</t>
  </si>
  <si>
    <t>Pomoći dane u inoz. i unutar općeg proračuna</t>
  </si>
  <si>
    <t>Prihodi od prodaje neproizved.dugotrajne imovine</t>
  </si>
  <si>
    <t>Prof. dr. sc. Lado Kranjčević</t>
  </si>
  <si>
    <t>A621181</t>
  </si>
  <si>
    <t>PRAVOMOĆNE SUDSKE PRESUDE</t>
  </si>
  <si>
    <t>Dekan:</t>
  </si>
  <si>
    <t>A621183</t>
  </si>
  <si>
    <t>STIPENDIJE I ŠKOLARINE ZA DOKT.STUDIJ</t>
  </si>
  <si>
    <t>II. POSEBNI DIO Izmjene i dopune financijskog plana za 2023. godinu</t>
  </si>
  <si>
    <t>U Rijeci, 06.12.2023.</t>
  </si>
  <si>
    <t>Financijski plan za 2023.</t>
  </si>
  <si>
    <t>Izmjene i dopune fin. plana 
za 2023.</t>
  </si>
  <si>
    <t>2.Rebalans
za 2022.</t>
  </si>
  <si>
    <t>Ostali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</si>
</sst>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sz val="1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66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18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1" fillId="0" borderId="0" xfId="0" applyFont="1"/>
    <xf numFmtId="0" fontId="5" fillId="47" borderId="0" xfId="50" quotePrefix="1" applyFill="1" applyBorder="1" applyAlignment="1">
      <alignment horizontal="left" vertical="center" indent="6"/>
    </xf>
    <xf numFmtId="0" fontId="5" fillId="47" borderId="0" xfId="50" quotePrefix="1" applyFill="1" applyBorder="1">
      <alignment horizontal="left" vertical="center" indent="1"/>
    </xf>
    <xf numFmtId="3" fontId="5" fillId="47" borderId="0" xfId="24" applyNumberFormat="1" applyFill="1" applyBorder="1">
      <alignment vertical="center"/>
    </xf>
    <xf numFmtId="0" fontId="5" fillId="47" borderId="0" xfId="50" quotePrefix="1" applyFill="1" applyBorder="1" applyAlignment="1">
      <alignment horizontal="left" vertical="center" indent="7"/>
    </xf>
    <xf numFmtId="0" fontId="5" fillId="47" borderId="0" xfId="50" quotePrefix="1" applyFill="1" applyBorder="1" applyAlignment="1">
      <alignment horizontal="left" vertical="center" indent="8"/>
    </xf>
    <xf numFmtId="0" fontId="5" fillId="47" borderId="0" xfId="50" quotePrefix="1" applyFill="1" applyBorder="1" applyAlignment="1">
      <alignment horizontal="left" vertical="center" indent="9"/>
    </xf>
    <xf numFmtId="3" fontId="5" fillId="47" borderId="0" xfId="58" applyNumberFormat="1" applyFill="1" applyBorder="1">
      <alignment horizontal="right" vertical="center"/>
    </xf>
    <xf numFmtId="0" fontId="5" fillId="47" borderId="0" xfId="50" quotePrefix="1" applyFill="1" applyBorder="1" applyAlignment="1">
      <alignment horizontal="left" vertical="center" indent="5"/>
    </xf>
    <xf numFmtId="0" fontId="0" fillId="47" borderId="0" xfId="0" applyFill="1" applyBorder="1"/>
    <xf numFmtId="0" fontId="20" fillId="30" borderId="7" xfId="28" quotePrefix="1" applyNumberFormat="1" applyFont="1" applyBorder="1">
      <alignment horizontal="left" vertical="center" indent="1"/>
    </xf>
    <xf numFmtId="0" fontId="20" fillId="30" borderId="8" xfId="28" quotePrefix="1" applyNumberFormat="1" applyFont="1" applyBorder="1">
      <alignment horizontal="left" vertical="center" indent="1"/>
    </xf>
    <xf numFmtId="0" fontId="20" fillId="38" borderId="10" xfId="46" quotePrefix="1" applyFont="1" applyBorder="1" applyAlignment="1">
      <alignment horizontal="left" vertical="center" indent="3"/>
    </xf>
    <xf numFmtId="0" fontId="20" fillId="38" borderId="1" xfId="46" quotePrefix="1" applyFont="1" applyBorder="1">
      <alignment horizontal="left" vertical="center" indent="1"/>
    </xf>
    <xf numFmtId="3" fontId="20" fillId="28" borderId="1" xfId="24" applyNumberFormat="1" applyFont="1" applyBorder="1">
      <alignment vertical="center"/>
    </xf>
    <xf numFmtId="3" fontId="20" fillId="28" borderId="11" xfId="24" applyNumberFormat="1" applyFont="1" applyBorder="1">
      <alignment vertical="center"/>
    </xf>
    <xf numFmtId="0" fontId="20" fillId="46" borderId="10" xfId="46" quotePrefix="1" applyFont="1" applyFill="1" applyBorder="1" applyAlignment="1">
      <alignment horizontal="left" vertical="center" indent="3"/>
    </xf>
    <xf numFmtId="0" fontId="20" fillId="46" borderId="1" xfId="46" quotePrefix="1" applyFont="1" applyFill="1" applyBorder="1">
      <alignment horizontal="left" vertical="center" indent="1"/>
    </xf>
    <xf numFmtId="0" fontId="19" fillId="39" borderId="10" xfId="48" quotePrefix="1" applyFont="1" applyBorder="1" applyAlignment="1">
      <alignment horizontal="left" vertical="center" indent="4"/>
    </xf>
    <xf numFmtId="0" fontId="19" fillId="39" borderId="1" xfId="48" quotePrefix="1" applyFont="1" applyBorder="1">
      <alignment horizontal="left" vertical="center" indent="1"/>
    </xf>
    <xf numFmtId="3" fontId="19" fillId="28" borderId="1" xfId="24" applyNumberFormat="1" applyFont="1" applyBorder="1">
      <alignment vertical="center"/>
    </xf>
    <xf numFmtId="3" fontId="19" fillId="28" borderId="11" xfId="24" applyNumberFormat="1" applyFont="1" applyBorder="1">
      <alignment vertical="center"/>
    </xf>
    <xf numFmtId="0" fontId="23" fillId="5" borderId="10" xfId="50" quotePrefix="1" applyFont="1" applyBorder="1" applyAlignment="1">
      <alignment horizontal="center" vertical="center"/>
    </xf>
    <xf numFmtId="0" fontId="23" fillId="5" borderId="1" xfId="50" quotePrefix="1" applyFont="1" applyBorder="1">
      <alignment horizontal="left" vertical="center" indent="1"/>
    </xf>
    <xf numFmtId="3" fontId="23" fillId="28" borderId="1" xfId="24" applyNumberFormat="1" applyFont="1" applyBorder="1">
      <alignment vertical="center"/>
    </xf>
    <xf numFmtId="3" fontId="23" fillId="28" borderId="11" xfId="24" applyNumberFormat="1" applyFont="1" applyBorder="1">
      <alignment vertical="center"/>
    </xf>
    <xf numFmtId="0" fontId="5" fillId="5" borderId="10" xfId="50" quotePrefix="1" applyBorder="1" applyAlignment="1">
      <alignment horizontal="center" vertical="center"/>
    </xf>
    <xf numFmtId="0" fontId="5" fillId="5" borderId="1" xfId="50" quotePrefix="1" applyBorder="1">
      <alignment horizontal="left" vertical="center" indent="1"/>
    </xf>
    <xf numFmtId="3" fontId="5" fillId="28" borderId="1" xfId="24" applyNumberFormat="1" applyBorder="1">
      <alignment vertical="center"/>
    </xf>
    <xf numFmtId="3" fontId="5" fillId="28" borderId="11" xfId="24" applyNumberFormat="1" applyBorder="1">
      <alignment vertical="center"/>
    </xf>
    <xf numFmtId="0" fontId="22" fillId="5" borderId="10" xfId="50" quotePrefix="1" applyFont="1" applyBorder="1" applyAlignment="1">
      <alignment horizontal="center" vertical="center"/>
    </xf>
    <xf numFmtId="0" fontId="22" fillId="5" borderId="1" xfId="50" quotePrefix="1" applyFont="1" applyBorder="1">
      <alignment horizontal="left" vertical="center" indent="1"/>
    </xf>
    <xf numFmtId="3" fontId="22" fillId="28" borderId="1" xfId="24" applyNumberFormat="1" applyFont="1" applyBorder="1">
      <alignment vertical="center"/>
    </xf>
    <xf numFmtId="3" fontId="22" fillId="28" borderId="11" xfId="24" applyNumberFormat="1" applyFont="1" applyBorder="1">
      <alignment vertical="center"/>
    </xf>
    <xf numFmtId="0" fontId="5" fillId="5" borderId="10" xfId="50" quotePrefix="1" applyBorder="1" applyAlignment="1">
      <alignment horizontal="right" vertical="center"/>
    </xf>
    <xf numFmtId="3" fontId="5" fillId="0" borderId="1" xfId="58" applyNumberFormat="1" applyBorder="1">
      <alignment horizontal="right" vertical="center"/>
    </xf>
    <xf numFmtId="3" fontId="5" fillId="0" borderId="11" xfId="58" applyNumberFormat="1" applyBorder="1">
      <alignment horizontal="right" vertical="center"/>
    </xf>
    <xf numFmtId="0" fontId="23" fillId="5" borderId="10" xfId="50" quotePrefix="1" applyFont="1" applyBorder="1" applyAlignment="1">
      <alignment horizontal="center"/>
    </xf>
    <xf numFmtId="0" fontId="5" fillId="5" borderId="10" xfId="50" quotePrefix="1" applyBorder="1" applyAlignment="1">
      <alignment horizontal="center"/>
    </xf>
    <xf numFmtId="0" fontId="22" fillId="5" borderId="10" xfId="50" quotePrefix="1" applyFont="1" applyBorder="1" applyAlignment="1">
      <alignment horizontal="center"/>
    </xf>
    <xf numFmtId="0" fontId="5" fillId="5" borderId="12" xfId="50" quotePrefix="1" applyBorder="1" applyAlignment="1">
      <alignment horizontal="right" vertical="center"/>
    </xf>
    <xf numFmtId="0" fontId="5" fillId="5" borderId="13" xfId="50" quotePrefix="1" applyBorder="1">
      <alignment horizontal="left" vertical="center" indent="1"/>
    </xf>
    <xf numFmtId="3" fontId="5" fillId="0" borderId="13" xfId="58" applyNumberFormat="1" applyBorder="1">
      <alignment horizontal="right" vertical="center"/>
    </xf>
    <xf numFmtId="3" fontId="5" fillId="0" borderId="14" xfId="58" applyNumberFormat="1" applyBorder="1">
      <alignment horizontal="right" vertical="center"/>
    </xf>
    <xf numFmtId="0" fontId="24" fillId="47" borderId="0" xfId="50" quotePrefix="1" applyFont="1" applyFill="1" applyBorder="1" applyAlignment="1">
      <alignment vertical="top"/>
    </xf>
    <xf numFmtId="0" fontId="24" fillId="0" borderId="0" xfId="0" applyFont="1"/>
    <xf numFmtId="3" fontId="5" fillId="0" borderId="0" xfId="58" applyNumberFormat="1" applyBorder="1">
      <alignment horizontal="right" vertical="center"/>
    </xf>
    <xf numFmtId="0" fontId="5" fillId="47" borderId="0" xfId="50" quotePrefix="1" applyFill="1" applyBorder="1" applyAlignment="1">
      <alignment horizontal="right" vertical="center"/>
    </xf>
    <xf numFmtId="164" fontId="1" fillId="0" borderId="0" xfId="0" applyNumberFormat="1" applyFont="1"/>
    <xf numFmtId="164" fontId="0" fillId="0" borderId="0" xfId="0" applyNumberFormat="1"/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3" fontId="5" fillId="0" borderId="0" xfId="58" applyNumberFormat="1" applyBorder="1" applyAlignment="1">
      <alignment horizontal="center" vertical="center"/>
    </xf>
    <xf numFmtId="3" fontId="19" fillId="28" borderId="15" xfId="24" applyNumberFormat="1" applyFont="1" applyBorder="1">
      <alignment vertical="center"/>
    </xf>
    <xf numFmtId="3" fontId="5" fillId="28" borderId="15" xfId="24" applyNumberFormat="1" applyBorder="1">
      <alignment vertical="center"/>
    </xf>
    <xf numFmtId="0" fontId="20" fillId="30" borderId="8" xfId="60" quotePrefix="1" applyNumberFormat="1" applyFont="1" applyBorder="1" applyAlignment="1">
      <alignment horizontal="center" vertical="center" wrapText="1"/>
    </xf>
    <xf numFmtId="0" fontId="20" fillId="30" borderId="9" xfId="60" quotePrefix="1" applyNumberFormat="1" applyFont="1" applyBorder="1" applyAlignment="1">
      <alignment horizontal="center" vertical="center" wrapText="1"/>
    </xf>
    <xf numFmtId="3" fontId="5" fillId="0" borderId="11" xfId="58" applyNumberFormat="1" applyFill="1" applyBorder="1">
      <alignment horizontal="right" vertical="center"/>
    </xf>
    <xf numFmtId="0" fontId="0" fillId="0" borderId="0" xfId="0" applyFont="1" applyAlignment="1">
      <alignment horizontal="center"/>
    </xf>
    <xf numFmtId="3" fontId="25" fillId="0" borderId="0" xfId="24" applyNumberFormat="1" applyFont="1" applyFill="1" applyBorder="1" applyAlignment="1">
      <alignment horizontal="center" vertical="center"/>
    </xf>
    <xf numFmtId="3" fontId="26" fillId="0" borderId="0" xfId="24" applyNumberFormat="1" applyFont="1" applyFill="1" applyBorder="1" applyAlignment="1">
      <alignment horizontal="center" vertical="center"/>
    </xf>
    <xf numFmtId="3" fontId="26" fillId="0" borderId="0" xfId="58" applyNumberFormat="1" applyFont="1" applyFill="1" applyBorder="1" applyAlignment="1">
      <alignment horizontal="center" vertical="center"/>
    </xf>
    <xf numFmtId="3" fontId="26" fillId="0" borderId="0" xfId="58" applyNumberFormat="1" applyFont="1" applyBorder="1" applyAlignment="1">
      <alignment horizontal="center" vertical="center"/>
    </xf>
    <xf numFmtId="3" fontId="26" fillId="47" borderId="0" xfId="58" applyNumberFormat="1" applyFont="1" applyFill="1" applyBorder="1" applyAlignment="1">
      <alignment horizontal="center" vertical="center"/>
    </xf>
    <xf numFmtId="3" fontId="26" fillId="47" borderId="0" xfId="24" applyNumberFormat="1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60" quotePrefix="1" applyNumberFormat="1" applyFont="1" applyFill="1" applyBorder="1" applyAlignment="1">
      <alignment horizontal="center" vertical="center" wrapText="1"/>
    </xf>
    <xf numFmtId="0" fontId="18" fillId="0" borderId="0" xfId="0" applyFont="1" applyAlignment="1"/>
  </cellXfs>
  <cellStyles count="66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23"/>
    <cellStyle name="Normal 3" xfId="1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zoomScale="110" zoomScaleNormal="11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A3" sqref="A3:F3"/>
    </sheetView>
  </sheetViews>
  <sheetFormatPr defaultRowHeight="15" x14ac:dyDescent="0.25"/>
  <cols>
    <col min="1" max="1" width="14.85546875" customWidth="1"/>
    <col min="2" max="2" width="48.85546875" customWidth="1"/>
    <col min="3" max="3" width="14.140625" customWidth="1"/>
    <col min="4" max="4" width="13.42578125" customWidth="1"/>
    <col min="5" max="5" width="17.85546875" customWidth="1"/>
    <col min="6" max="6" width="20.140625" customWidth="1"/>
    <col min="7" max="7" width="9.42578125" style="63" customWidth="1"/>
    <col min="8" max="8" width="13.7109375" customWidth="1"/>
  </cols>
  <sheetData>
    <row r="1" spans="1:9" s="3" customFormat="1" ht="15.75" x14ac:dyDescent="0.25">
      <c r="A1" s="5">
        <v>2151</v>
      </c>
      <c r="B1" s="5" t="s">
        <v>48</v>
      </c>
      <c r="G1" s="63"/>
    </row>
    <row r="2" spans="1:9" s="3" customFormat="1" ht="12" customHeight="1" x14ac:dyDescent="0.25">
      <c r="A2" s="5"/>
      <c r="B2" s="5"/>
      <c r="G2" s="63"/>
    </row>
    <row r="3" spans="1:9" ht="23.25" x14ac:dyDescent="0.35">
      <c r="A3" s="55" t="s">
        <v>57</v>
      </c>
      <c r="B3" s="55"/>
      <c r="C3" s="55"/>
      <c r="D3" s="55"/>
      <c r="E3" s="55"/>
      <c r="F3" s="55"/>
      <c r="G3" s="73"/>
    </row>
    <row r="4" spans="1:9" ht="13.5" customHeight="1" x14ac:dyDescent="0.35">
      <c r="A4" s="1"/>
      <c r="B4" s="1"/>
      <c r="C4" s="1"/>
      <c r="D4" s="1"/>
      <c r="E4" s="1"/>
      <c r="F4" s="1"/>
      <c r="G4" s="71"/>
    </row>
    <row r="5" spans="1:9" ht="15.75" thickBot="1" x14ac:dyDescent="0.3">
      <c r="C5" s="4" t="s">
        <v>37</v>
      </c>
      <c r="D5" s="4" t="s">
        <v>36</v>
      </c>
      <c r="E5" s="4" t="s">
        <v>36</v>
      </c>
      <c r="F5" s="4" t="s">
        <v>36</v>
      </c>
    </row>
    <row r="6" spans="1:9" s="3" customFormat="1" ht="45" x14ac:dyDescent="0.25">
      <c r="A6" s="15" t="s">
        <v>0</v>
      </c>
      <c r="B6" s="16" t="s">
        <v>0</v>
      </c>
      <c r="C6" s="60" t="s">
        <v>61</v>
      </c>
      <c r="D6" s="60" t="s">
        <v>61</v>
      </c>
      <c r="E6" s="60" t="s">
        <v>59</v>
      </c>
      <c r="F6" s="61" t="s">
        <v>60</v>
      </c>
      <c r="G6" s="72"/>
    </row>
    <row r="7" spans="1:9" s="3" customFormat="1" x14ac:dyDescent="0.25">
      <c r="A7" s="17" t="s">
        <v>1</v>
      </c>
      <c r="B7" s="18" t="s">
        <v>2</v>
      </c>
      <c r="C7" s="19"/>
      <c r="D7" s="19"/>
      <c r="E7" s="19"/>
      <c r="F7" s="20"/>
      <c r="G7" s="64"/>
    </row>
    <row r="8" spans="1:9" s="3" customFormat="1" x14ac:dyDescent="0.25">
      <c r="A8" s="21" t="s">
        <v>24</v>
      </c>
      <c r="B8" s="22" t="s">
        <v>25</v>
      </c>
      <c r="C8" s="19"/>
      <c r="D8" s="19"/>
      <c r="E8" s="19"/>
      <c r="F8" s="20"/>
      <c r="G8" s="64"/>
    </row>
    <row r="9" spans="1:9" s="2" customFormat="1" x14ac:dyDescent="0.25">
      <c r="A9" s="23" t="s">
        <v>22</v>
      </c>
      <c r="B9" s="24" t="s">
        <v>23</v>
      </c>
      <c r="C9" s="25">
        <f>+C10+C16+C25+C47+C85+C92</f>
        <v>58949809</v>
      </c>
      <c r="D9" s="25">
        <f t="shared" ref="D9:D15" si="0">+C9/7.5345</f>
        <v>7823984.2059857985</v>
      </c>
      <c r="E9" s="58">
        <f>+E10+E16+E25+E47+E85+E92</f>
        <v>8512150</v>
      </c>
      <c r="F9" s="26">
        <f>+F10+F16+F25+F47+F85+F92</f>
        <v>9101107</v>
      </c>
      <c r="G9" s="64"/>
      <c r="H9" s="53"/>
    </row>
    <row r="10" spans="1:9" x14ac:dyDescent="0.25">
      <c r="A10" s="27" t="s">
        <v>26</v>
      </c>
      <c r="B10" s="28" t="s">
        <v>27</v>
      </c>
      <c r="C10" s="29">
        <f>C11</f>
        <v>37582259</v>
      </c>
      <c r="D10" s="29">
        <f t="shared" si="0"/>
        <v>4988022.9610458557</v>
      </c>
      <c r="E10" s="29">
        <f>E11</f>
        <v>5770209</v>
      </c>
      <c r="F10" s="30">
        <f>F11</f>
        <v>5781170</v>
      </c>
      <c r="G10" s="65"/>
      <c r="I10" s="54"/>
    </row>
    <row r="11" spans="1:9" x14ac:dyDescent="0.25">
      <c r="A11" s="31" t="s">
        <v>18</v>
      </c>
      <c r="B11" s="32" t="s">
        <v>19</v>
      </c>
      <c r="C11" s="33">
        <f>C12</f>
        <v>37582259</v>
      </c>
      <c r="D11" s="33">
        <f t="shared" si="0"/>
        <v>4988022.9610458557</v>
      </c>
      <c r="E11" s="33">
        <f>E12</f>
        <v>5770209</v>
      </c>
      <c r="F11" s="34">
        <f t="shared" ref="F10:F11" si="1">F12</f>
        <v>5781170</v>
      </c>
      <c r="G11" s="65"/>
    </row>
    <row r="12" spans="1:9" x14ac:dyDescent="0.25">
      <c r="A12" s="35" t="s">
        <v>38</v>
      </c>
      <c r="B12" s="36" t="s">
        <v>39</v>
      </c>
      <c r="C12" s="37">
        <f>C13</f>
        <v>37582259</v>
      </c>
      <c r="D12" s="37">
        <f t="shared" si="0"/>
        <v>4988022.9610458557</v>
      </c>
      <c r="E12" s="37">
        <f>E13</f>
        <v>5770209</v>
      </c>
      <c r="F12" s="38">
        <f t="shared" ref="F12:G12" si="2">F13</f>
        <v>5781170</v>
      </c>
      <c r="G12" s="65"/>
    </row>
    <row r="13" spans="1:9" x14ac:dyDescent="0.25">
      <c r="A13" s="31" t="s">
        <v>3</v>
      </c>
      <c r="B13" s="32" t="s">
        <v>4</v>
      </c>
      <c r="C13" s="33">
        <f>+C14+C15</f>
        <v>37582259</v>
      </c>
      <c r="D13" s="33">
        <f t="shared" si="0"/>
        <v>4988022.9610458557</v>
      </c>
      <c r="E13" s="33">
        <f>+E14+E15</f>
        <v>5770209</v>
      </c>
      <c r="F13" s="34">
        <f>+F14+F15</f>
        <v>5781170</v>
      </c>
      <c r="G13" s="65"/>
    </row>
    <row r="14" spans="1:9" x14ac:dyDescent="0.25">
      <c r="A14" s="39" t="s">
        <v>7</v>
      </c>
      <c r="B14" s="32" t="s">
        <v>8</v>
      </c>
      <c r="C14" s="40">
        <v>36501535</v>
      </c>
      <c r="D14" s="40">
        <f t="shared" si="0"/>
        <v>4844586.2366447672</v>
      </c>
      <c r="E14" s="40">
        <v>5595497</v>
      </c>
      <c r="F14" s="41">
        <v>5629440</v>
      </c>
      <c r="G14" s="66"/>
    </row>
    <row r="15" spans="1:9" x14ac:dyDescent="0.25">
      <c r="A15" s="39" t="s">
        <v>5</v>
      </c>
      <c r="B15" s="32" t="s">
        <v>6</v>
      </c>
      <c r="C15" s="40">
        <v>1080724</v>
      </c>
      <c r="D15" s="40">
        <f t="shared" si="0"/>
        <v>143436.72440108832</v>
      </c>
      <c r="E15" s="40">
        <v>174712</v>
      </c>
      <c r="F15" s="41">
        <v>151730</v>
      </c>
      <c r="G15" s="66"/>
    </row>
    <row r="16" spans="1:9" x14ac:dyDescent="0.25">
      <c r="A16" s="42" t="s">
        <v>28</v>
      </c>
      <c r="B16" s="28" t="s">
        <v>29</v>
      </c>
      <c r="C16" s="29">
        <f>C17</f>
        <v>3963877</v>
      </c>
      <c r="D16" s="29">
        <f t="shared" ref="D16:D24" si="3">+C16/7.5345</f>
        <v>526096.88765014266</v>
      </c>
      <c r="E16" s="29">
        <f>E17</f>
        <v>535756</v>
      </c>
      <c r="F16" s="30">
        <f t="shared" ref="F16:G16" si="4">F17</f>
        <v>378464</v>
      </c>
      <c r="G16" s="65"/>
    </row>
    <row r="17" spans="1:7" x14ac:dyDescent="0.25">
      <c r="A17" s="43" t="s">
        <v>18</v>
      </c>
      <c r="B17" s="32" t="s">
        <v>19</v>
      </c>
      <c r="C17" s="33">
        <f>C18</f>
        <v>3963877</v>
      </c>
      <c r="D17" s="33">
        <f t="shared" si="3"/>
        <v>526096.88765014266</v>
      </c>
      <c r="E17" s="33">
        <f>E18</f>
        <v>535756</v>
      </c>
      <c r="F17" s="34">
        <f t="shared" ref="F17:G17" si="5">F18</f>
        <v>378464</v>
      </c>
      <c r="G17" s="65"/>
    </row>
    <row r="18" spans="1:7" x14ac:dyDescent="0.25">
      <c r="A18" s="44" t="s">
        <v>38</v>
      </c>
      <c r="B18" s="36" t="s">
        <v>39</v>
      </c>
      <c r="C18" s="37">
        <f>SUM(C19+C23)</f>
        <v>3963877</v>
      </c>
      <c r="D18" s="37">
        <f t="shared" si="3"/>
        <v>526096.88765014266</v>
      </c>
      <c r="E18" s="37">
        <f>SUM(E19+E23)</f>
        <v>535756</v>
      </c>
      <c r="F18" s="38">
        <f>SUM(F19+F23)</f>
        <v>378464</v>
      </c>
      <c r="G18" s="65"/>
    </row>
    <row r="19" spans="1:7" x14ac:dyDescent="0.25">
      <c r="A19" s="43" t="s">
        <v>3</v>
      </c>
      <c r="B19" s="32" t="s">
        <v>4</v>
      </c>
      <c r="C19" s="33">
        <f>+C20+C21+C22</f>
        <v>3523626</v>
      </c>
      <c r="D19" s="33">
        <f t="shared" si="3"/>
        <v>467665.53852279513</v>
      </c>
      <c r="E19" s="33">
        <f>+E20+E21+E22</f>
        <v>457785</v>
      </c>
      <c r="F19" s="34">
        <f>+F20+F21+F22</f>
        <v>337484</v>
      </c>
      <c r="G19" s="65"/>
    </row>
    <row r="20" spans="1:7" x14ac:dyDescent="0.25">
      <c r="A20" s="39" t="s">
        <v>7</v>
      </c>
      <c r="B20" s="32" t="s">
        <v>8</v>
      </c>
      <c r="C20" s="40">
        <v>0</v>
      </c>
      <c r="D20" s="40">
        <f t="shared" si="3"/>
        <v>0</v>
      </c>
      <c r="E20" s="40"/>
      <c r="F20" s="41">
        <v>0</v>
      </c>
      <c r="G20" s="66"/>
    </row>
    <row r="21" spans="1:7" x14ac:dyDescent="0.25">
      <c r="A21" s="39" t="s">
        <v>5</v>
      </c>
      <c r="B21" s="32" t="s">
        <v>6</v>
      </c>
      <c r="C21" s="40">
        <f>3488007+9897</f>
        <v>3497904</v>
      </c>
      <c r="D21" s="40">
        <f t="shared" si="3"/>
        <v>464251.64244475408</v>
      </c>
      <c r="E21" s="40">
        <v>454895</v>
      </c>
      <c r="F21" s="41">
        <v>334589</v>
      </c>
      <c r="G21" s="66"/>
    </row>
    <row r="22" spans="1:7" x14ac:dyDescent="0.25">
      <c r="A22" s="39" t="s">
        <v>9</v>
      </c>
      <c r="B22" s="32" t="s">
        <v>10</v>
      </c>
      <c r="C22" s="40">
        <v>25722</v>
      </c>
      <c r="D22" s="40">
        <f t="shared" si="3"/>
        <v>3413.8960780410112</v>
      </c>
      <c r="E22" s="40">
        <v>2890</v>
      </c>
      <c r="F22" s="41">
        <v>2895</v>
      </c>
      <c r="G22" s="66"/>
    </row>
    <row r="23" spans="1:7" x14ac:dyDescent="0.25">
      <c r="A23" s="31" t="s">
        <v>11</v>
      </c>
      <c r="B23" s="32" t="s">
        <v>12</v>
      </c>
      <c r="C23" s="33">
        <f>C24</f>
        <v>440251</v>
      </c>
      <c r="D23" s="33">
        <f t="shared" si="3"/>
        <v>58431.34912734753</v>
      </c>
      <c r="E23" s="33">
        <f>E24</f>
        <v>77971</v>
      </c>
      <c r="F23" s="34">
        <f>F24</f>
        <v>40980</v>
      </c>
      <c r="G23" s="65"/>
    </row>
    <row r="24" spans="1:7" x14ac:dyDescent="0.25">
      <c r="A24" s="39" t="s">
        <v>13</v>
      </c>
      <c r="B24" s="32" t="s">
        <v>14</v>
      </c>
      <c r="C24" s="40">
        <v>440251</v>
      </c>
      <c r="D24" s="40">
        <f t="shared" si="3"/>
        <v>58431.34912734753</v>
      </c>
      <c r="E24" s="40">
        <v>77971</v>
      </c>
      <c r="F24" s="41">
        <v>40980</v>
      </c>
      <c r="G24" s="66"/>
    </row>
    <row r="25" spans="1:7" x14ac:dyDescent="0.25">
      <c r="A25" s="27" t="s">
        <v>30</v>
      </c>
      <c r="B25" s="28" t="s">
        <v>31</v>
      </c>
      <c r="C25" s="29">
        <f>+C26</f>
        <v>3363561</v>
      </c>
      <c r="D25" s="29">
        <f t="shared" ref="D25:D44" si="6">+C25/7.5345</f>
        <v>446421.26219390798</v>
      </c>
      <c r="E25" s="29">
        <f>+E26</f>
        <v>711219</v>
      </c>
      <c r="F25" s="30">
        <f>+F26</f>
        <v>714951</v>
      </c>
      <c r="G25" s="65"/>
    </row>
    <row r="26" spans="1:7" x14ac:dyDescent="0.25">
      <c r="A26" s="31" t="s">
        <v>18</v>
      </c>
      <c r="B26" s="32" t="s">
        <v>19</v>
      </c>
      <c r="C26" s="33">
        <f>+C27+C33+C41</f>
        <v>3363561</v>
      </c>
      <c r="D26" s="33">
        <f t="shared" si="6"/>
        <v>446421.26219390798</v>
      </c>
      <c r="E26" s="33">
        <f>+E27+E33+E41</f>
        <v>711219</v>
      </c>
      <c r="F26" s="34">
        <f>+F27+F33+F41</f>
        <v>714951</v>
      </c>
      <c r="G26" s="65"/>
    </row>
    <row r="27" spans="1:7" x14ac:dyDescent="0.25">
      <c r="A27" s="35" t="s">
        <v>35</v>
      </c>
      <c r="B27" s="36" t="s">
        <v>40</v>
      </c>
      <c r="C27" s="37">
        <f>+C28+C31</f>
        <v>534596</v>
      </c>
      <c r="D27" s="37">
        <f t="shared" si="6"/>
        <v>70953.082487225431</v>
      </c>
      <c r="E27" s="37">
        <f>+E28+E31</f>
        <v>86885</v>
      </c>
      <c r="F27" s="38">
        <f>+F28+F31</f>
        <v>49371</v>
      </c>
      <c r="G27" s="65"/>
    </row>
    <row r="28" spans="1:7" x14ac:dyDescent="0.25">
      <c r="A28" s="31" t="s">
        <v>3</v>
      </c>
      <c r="B28" s="32" t="s">
        <v>4</v>
      </c>
      <c r="C28" s="33">
        <f>+C29+C30</f>
        <v>198596</v>
      </c>
      <c r="D28" s="33">
        <f t="shared" si="6"/>
        <v>26358.218859911074</v>
      </c>
      <c r="E28" s="33">
        <f>+E29+E30</f>
        <v>41885</v>
      </c>
      <c r="F28" s="34">
        <f>+F29+F30</f>
        <v>49371</v>
      </c>
      <c r="G28" s="65"/>
    </row>
    <row r="29" spans="1:7" x14ac:dyDescent="0.25">
      <c r="A29" s="39" t="s">
        <v>7</v>
      </c>
      <c r="B29" s="32" t="s">
        <v>8</v>
      </c>
      <c r="C29" s="40">
        <v>0</v>
      </c>
      <c r="D29" s="40">
        <f t="shared" si="6"/>
        <v>0</v>
      </c>
      <c r="E29" s="40">
        <v>0</v>
      </c>
      <c r="F29" s="41">
        <v>6700</v>
      </c>
      <c r="G29" s="66"/>
    </row>
    <row r="30" spans="1:7" x14ac:dyDescent="0.25">
      <c r="A30" s="39" t="s">
        <v>5</v>
      </c>
      <c r="B30" s="32" t="s">
        <v>6</v>
      </c>
      <c r="C30" s="40">
        <v>198596</v>
      </c>
      <c r="D30" s="40">
        <f t="shared" si="6"/>
        <v>26358.218859911074</v>
      </c>
      <c r="E30" s="40">
        <v>41885</v>
      </c>
      <c r="F30" s="41">
        <v>42671</v>
      </c>
      <c r="G30" s="66"/>
    </row>
    <row r="31" spans="1:7" x14ac:dyDescent="0.25">
      <c r="A31" s="31" t="s">
        <v>11</v>
      </c>
      <c r="B31" s="32" t="s">
        <v>12</v>
      </c>
      <c r="C31" s="33">
        <f>C32</f>
        <v>336000</v>
      </c>
      <c r="D31" s="33">
        <f t="shared" ref="D31:D32" si="7">+C31/7.5345</f>
        <v>44594.863627314349</v>
      </c>
      <c r="E31" s="33">
        <f>E32</f>
        <v>45000</v>
      </c>
      <c r="F31" s="34">
        <f>F32</f>
        <v>0</v>
      </c>
      <c r="G31" s="65"/>
    </row>
    <row r="32" spans="1:7" x14ac:dyDescent="0.25">
      <c r="A32" s="39" t="s">
        <v>13</v>
      </c>
      <c r="B32" s="32" t="s">
        <v>14</v>
      </c>
      <c r="C32" s="40">
        <v>336000</v>
      </c>
      <c r="D32" s="40">
        <f t="shared" si="7"/>
        <v>44594.863627314349</v>
      </c>
      <c r="E32" s="40">
        <v>45000</v>
      </c>
      <c r="F32" s="41">
        <v>0</v>
      </c>
      <c r="G32" s="66"/>
    </row>
    <row r="33" spans="1:7" x14ac:dyDescent="0.25">
      <c r="A33" s="35" t="s">
        <v>42</v>
      </c>
      <c r="B33" s="36" t="s">
        <v>43</v>
      </c>
      <c r="C33" s="37">
        <f>+C34+C39</f>
        <v>1979055</v>
      </c>
      <c r="D33" s="37">
        <f t="shared" si="6"/>
        <v>262665.73760700773</v>
      </c>
      <c r="E33" s="37">
        <f>+E34+E39</f>
        <v>490106</v>
      </c>
      <c r="F33" s="38">
        <f>+F34+F39</f>
        <v>521552</v>
      </c>
      <c r="G33" s="65"/>
    </row>
    <row r="34" spans="1:7" x14ac:dyDescent="0.25">
      <c r="A34" s="31" t="s">
        <v>3</v>
      </c>
      <c r="B34" s="32" t="s">
        <v>4</v>
      </c>
      <c r="C34" s="59">
        <f>+C35+C36+C37+C38</f>
        <v>1666350</v>
      </c>
      <c r="D34" s="33">
        <f t="shared" si="6"/>
        <v>221162.65180171211</v>
      </c>
      <c r="E34" s="59">
        <f>+E35+E36+E37+E38</f>
        <v>421896</v>
      </c>
      <c r="F34" s="34">
        <f>+F35+F36+F37+F38</f>
        <v>512391</v>
      </c>
      <c r="G34" s="65"/>
    </row>
    <row r="35" spans="1:7" x14ac:dyDescent="0.25">
      <c r="A35" s="39" t="s">
        <v>7</v>
      </c>
      <c r="B35" s="32" t="s">
        <v>8</v>
      </c>
      <c r="C35" s="40">
        <v>238719</v>
      </c>
      <c r="D35" s="40">
        <f t="shared" si="6"/>
        <v>31683.456101931115</v>
      </c>
      <c r="E35" s="40">
        <v>104323</v>
      </c>
      <c r="F35" s="41">
        <v>95770</v>
      </c>
      <c r="G35" s="66"/>
    </row>
    <row r="36" spans="1:7" x14ac:dyDescent="0.25">
      <c r="A36" s="39" t="s">
        <v>5</v>
      </c>
      <c r="B36" s="32" t="s">
        <v>6</v>
      </c>
      <c r="C36" s="40">
        <v>910335</v>
      </c>
      <c r="D36" s="40">
        <f t="shared" si="6"/>
        <v>120822.21779812861</v>
      </c>
      <c r="E36" s="40">
        <v>182415</v>
      </c>
      <c r="F36" s="41">
        <v>275253</v>
      </c>
      <c r="G36" s="66"/>
    </row>
    <row r="37" spans="1:7" x14ac:dyDescent="0.25">
      <c r="A37" s="39">
        <v>34</v>
      </c>
      <c r="B37" s="32" t="s">
        <v>10</v>
      </c>
      <c r="C37" s="40">
        <v>0</v>
      </c>
      <c r="D37" s="40">
        <f t="shared" si="6"/>
        <v>0</v>
      </c>
      <c r="E37" s="40">
        <v>0</v>
      </c>
      <c r="F37" s="41">
        <v>50</v>
      </c>
      <c r="G37" s="66"/>
    </row>
    <row r="38" spans="1:7" x14ac:dyDescent="0.25">
      <c r="A38" s="39" t="s">
        <v>17</v>
      </c>
      <c r="B38" s="32" t="s">
        <v>49</v>
      </c>
      <c r="C38" s="40">
        <v>517296</v>
      </c>
      <c r="D38" s="40">
        <f t="shared" si="6"/>
        <v>68656.977901652397</v>
      </c>
      <c r="E38" s="40">
        <v>135158</v>
      </c>
      <c r="F38" s="41">
        <v>141318</v>
      </c>
      <c r="G38" s="66"/>
    </row>
    <row r="39" spans="1:7" x14ac:dyDescent="0.25">
      <c r="A39" s="31" t="s">
        <v>11</v>
      </c>
      <c r="B39" s="32" t="s">
        <v>12</v>
      </c>
      <c r="C39" s="33">
        <f>C40</f>
        <v>312705</v>
      </c>
      <c r="D39" s="33">
        <f t="shared" si="6"/>
        <v>41503.085805295639</v>
      </c>
      <c r="E39" s="33">
        <f>E40</f>
        <v>68210</v>
      </c>
      <c r="F39" s="34">
        <f>F40</f>
        <v>9161</v>
      </c>
      <c r="G39" s="65"/>
    </row>
    <row r="40" spans="1:7" x14ac:dyDescent="0.25">
      <c r="A40" s="39" t="s">
        <v>13</v>
      </c>
      <c r="B40" s="32" t="s">
        <v>14</v>
      </c>
      <c r="C40" s="40">
        <v>312705</v>
      </c>
      <c r="D40" s="40">
        <f t="shared" si="6"/>
        <v>41503.085805295639</v>
      </c>
      <c r="E40" s="40">
        <v>68210</v>
      </c>
      <c r="F40" s="41">
        <v>9161</v>
      </c>
      <c r="G40" s="66"/>
    </row>
    <row r="41" spans="1:7" x14ac:dyDescent="0.25">
      <c r="A41" s="35" t="s">
        <v>45</v>
      </c>
      <c r="B41" s="36" t="s">
        <v>46</v>
      </c>
      <c r="C41" s="37">
        <f>+C42</f>
        <v>849910</v>
      </c>
      <c r="D41" s="37">
        <f t="shared" si="6"/>
        <v>112802.44209967482</v>
      </c>
      <c r="E41" s="37">
        <f>+E42+E45</f>
        <v>134228</v>
      </c>
      <c r="F41" s="38">
        <f>+F42+F45</f>
        <v>144028</v>
      </c>
      <c r="G41" s="65"/>
    </row>
    <row r="42" spans="1:7" x14ac:dyDescent="0.25">
      <c r="A42" s="31" t="s">
        <v>3</v>
      </c>
      <c r="B42" s="32" t="s">
        <v>4</v>
      </c>
      <c r="C42" s="33">
        <f>+C43+C44</f>
        <v>849910</v>
      </c>
      <c r="D42" s="33">
        <f t="shared" si="6"/>
        <v>112802.44209967482</v>
      </c>
      <c r="E42" s="33">
        <f>+E43+E44</f>
        <v>125576</v>
      </c>
      <c r="F42" s="34">
        <f>+F43+F44</f>
        <v>135401</v>
      </c>
      <c r="G42" s="65"/>
    </row>
    <row r="43" spans="1:7" x14ac:dyDescent="0.25">
      <c r="A43" s="39" t="s">
        <v>7</v>
      </c>
      <c r="B43" s="32" t="s">
        <v>8</v>
      </c>
      <c r="C43" s="40">
        <v>666991</v>
      </c>
      <c r="D43" s="40">
        <f t="shared" si="6"/>
        <v>88524.918707279838</v>
      </c>
      <c r="E43" s="40">
        <v>76898</v>
      </c>
      <c r="F43" s="41">
        <v>74400</v>
      </c>
      <c r="G43" s="66"/>
    </row>
    <row r="44" spans="1:7" x14ac:dyDescent="0.25">
      <c r="A44" s="39" t="s">
        <v>5</v>
      </c>
      <c r="B44" s="32" t="s">
        <v>6</v>
      </c>
      <c r="C44" s="40">
        <v>182919</v>
      </c>
      <c r="D44" s="40">
        <f t="shared" si="6"/>
        <v>24277.523392394982</v>
      </c>
      <c r="E44" s="40">
        <v>48678</v>
      </c>
      <c r="F44" s="41">
        <v>61001</v>
      </c>
      <c r="G44" s="66"/>
    </row>
    <row r="45" spans="1:7" x14ac:dyDescent="0.25">
      <c r="A45" s="31" t="s">
        <v>11</v>
      </c>
      <c r="B45" s="32" t="s">
        <v>12</v>
      </c>
      <c r="C45" s="33"/>
      <c r="D45" s="33">
        <f t="shared" ref="D45" si="8">+C45/7.5345</f>
        <v>0</v>
      </c>
      <c r="E45" s="33">
        <f>E46</f>
        <v>8652</v>
      </c>
      <c r="F45" s="34">
        <f>F46</f>
        <v>8627</v>
      </c>
      <c r="G45" s="65"/>
    </row>
    <row r="46" spans="1:7" x14ac:dyDescent="0.25">
      <c r="A46" s="39" t="s">
        <v>13</v>
      </c>
      <c r="B46" s="32" t="s">
        <v>14</v>
      </c>
      <c r="C46" s="40"/>
      <c r="D46" s="40"/>
      <c r="E46" s="40">
        <v>8652</v>
      </c>
      <c r="F46" s="41">
        <v>8627</v>
      </c>
      <c r="G46" s="66"/>
    </row>
    <row r="47" spans="1:7" x14ac:dyDescent="0.25">
      <c r="A47" s="27" t="s">
        <v>33</v>
      </c>
      <c r="B47" s="28" t="s">
        <v>34</v>
      </c>
      <c r="C47" s="29">
        <f>C48</f>
        <v>13474012</v>
      </c>
      <c r="D47" s="29">
        <f t="shared" ref="D47:D67" si="9">+C47/7.5345</f>
        <v>1788308.7132523723</v>
      </c>
      <c r="E47" s="29">
        <f>E48</f>
        <v>1494966</v>
      </c>
      <c r="F47" s="30">
        <f>F48</f>
        <v>2215233</v>
      </c>
      <c r="G47" s="65"/>
    </row>
    <row r="48" spans="1:7" x14ac:dyDescent="0.25">
      <c r="A48" s="31" t="s">
        <v>18</v>
      </c>
      <c r="B48" s="32" t="s">
        <v>19</v>
      </c>
      <c r="C48" s="33">
        <f>+C49+C60+C69+C76+C82</f>
        <v>13474012</v>
      </c>
      <c r="D48" s="33">
        <f t="shared" si="9"/>
        <v>1788308.7132523723</v>
      </c>
      <c r="E48" s="33">
        <f>+E49+E60+E69+E76+E82</f>
        <v>1494966</v>
      </c>
      <c r="F48" s="34">
        <f>+F49+F60+F69+F76+F82</f>
        <v>2215233</v>
      </c>
      <c r="G48" s="65"/>
    </row>
    <row r="49" spans="1:7" x14ac:dyDescent="0.25">
      <c r="A49" s="35" t="s">
        <v>7</v>
      </c>
      <c r="B49" s="36" t="s">
        <v>44</v>
      </c>
      <c r="C49" s="37">
        <f>+C50+C56</f>
        <v>2340000</v>
      </c>
      <c r="D49" s="37">
        <f t="shared" si="9"/>
        <v>310571.37169022497</v>
      </c>
      <c r="E49" s="37">
        <f>+E50+E56</f>
        <v>358351</v>
      </c>
      <c r="F49" s="38">
        <f>+F50+F56</f>
        <v>271000</v>
      </c>
      <c r="G49" s="65"/>
    </row>
    <row r="50" spans="1:7" x14ac:dyDescent="0.25">
      <c r="A50" s="31" t="s">
        <v>3</v>
      </c>
      <c r="B50" s="32" t="s">
        <v>4</v>
      </c>
      <c r="C50" s="59">
        <f>SUM(C51:C55)</f>
        <v>2272500</v>
      </c>
      <c r="D50" s="33">
        <f t="shared" si="9"/>
        <v>301612.58212223771</v>
      </c>
      <c r="E50" s="59">
        <f>SUM(E51:E55)</f>
        <v>348065</v>
      </c>
      <c r="F50" s="34">
        <f>SUM(F51:F55)</f>
        <v>260948</v>
      </c>
      <c r="G50" s="65"/>
    </row>
    <row r="51" spans="1:7" x14ac:dyDescent="0.25">
      <c r="A51" s="39" t="s">
        <v>7</v>
      </c>
      <c r="B51" s="32" t="s">
        <v>8</v>
      </c>
      <c r="C51" s="40">
        <v>628000</v>
      </c>
      <c r="D51" s="40">
        <f t="shared" si="9"/>
        <v>83349.923684385154</v>
      </c>
      <c r="E51" s="40">
        <v>81094</v>
      </c>
      <c r="F51" s="41">
        <v>73366</v>
      </c>
      <c r="G51" s="66"/>
    </row>
    <row r="52" spans="1:7" x14ac:dyDescent="0.25">
      <c r="A52" s="39" t="s">
        <v>5</v>
      </c>
      <c r="B52" s="32" t="s">
        <v>6</v>
      </c>
      <c r="C52" s="40">
        <v>1570800</v>
      </c>
      <c r="D52" s="40">
        <f t="shared" si="9"/>
        <v>208480.9874576946</v>
      </c>
      <c r="E52" s="40">
        <v>253878</v>
      </c>
      <c r="F52" s="41">
        <v>179976</v>
      </c>
      <c r="G52" s="66"/>
    </row>
    <row r="53" spans="1:7" x14ac:dyDescent="0.25">
      <c r="A53" s="39" t="s">
        <v>9</v>
      </c>
      <c r="B53" s="32" t="s">
        <v>10</v>
      </c>
      <c r="C53" s="40">
        <v>8700</v>
      </c>
      <c r="D53" s="40">
        <f t="shared" si="9"/>
        <v>1154.6884332072466</v>
      </c>
      <c r="E53" s="40">
        <v>2323</v>
      </c>
      <c r="F53" s="41">
        <v>700</v>
      </c>
      <c r="G53" s="66"/>
    </row>
    <row r="54" spans="1:7" x14ac:dyDescent="0.25">
      <c r="A54" s="39" t="s">
        <v>17</v>
      </c>
      <c r="B54" s="32" t="s">
        <v>49</v>
      </c>
      <c r="C54" s="40">
        <v>65000</v>
      </c>
      <c r="D54" s="40">
        <f t="shared" si="9"/>
        <v>8626.9825469506923</v>
      </c>
      <c r="E54" s="40">
        <v>10770</v>
      </c>
      <c r="F54" s="41">
        <v>5606</v>
      </c>
      <c r="G54" s="66"/>
    </row>
    <row r="55" spans="1:7" x14ac:dyDescent="0.25">
      <c r="A55" s="39">
        <v>38</v>
      </c>
      <c r="B55" s="32" t="s">
        <v>62</v>
      </c>
      <c r="C55" s="40">
        <v>0</v>
      </c>
      <c r="D55" s="40">
        <v>0</v>
      </c>
      <c r="E55" s="40">
        <v>0</v>
      </c>
      <c r="F55" s="41">
        <v>1300</v>
      </c>
      <c r="G55" s="66"/>
    </row>
    <row r="56" spans="1:7" x14ac:dyDescent="0.25">
      <c r="A56" s="31" t="s">
        <v>11</v>
      </c>
      <c r="B56" s="32" t="s">
        <v>12</v>
      </c>
      <c r="C56" s="33">
        <f>+C57+C58+C59</f>
        <v>67500</v>
      </c>
      <c r="D56" s="33">
        <f t="shared" si="9"/>
        <v>8958.7895679872581</v>
      </c>
      <c r="E56" s="33">
        <f>+E57+E58+E59</f>
        <v>10286</v>
      </c>
      <c r="F56" s="34">
        <f>+F57+F58+F59</f>
        <v>10052</v>
      </c>
      <c r="G56" s="65"/>
    </row>
    <row r="57" spans="1:7" x14ac:dyDescent="0.25">
      <c r="A57" s="39" t="s">
        <v>20</v>
      </c>
      <c r="B57" s="32" t="s">
        <v>21</v>
      </c>
      <c r="C57" s="40">
        <v>0</v>
      </c>
      <c r="D57" s="40">
        <f t="shared" si="9"/>
        <v>0</v>
      </c>
      <c r="E57" s="40">
        <v>0</v>
      </c>
      <c r="F57" s="41">
        <v>0</v>
      </c>
      <c r="G57" s="66"/>
    </row>
    <row r="58" spans="1:7" x14ac:dyDescent="0.25">
      <c r="A58" s="39" t="s">
        <v>13</v>
      </c>
      <c r="B58" s="32" t="s">
        <v>14</v>
      </c>
      <c r="C58" s="40">
        <v>67500</v>
      </c>
      <c r="D58" s="40">
        <f t="shared" si="9"/>
        <v>8958.7895679872581</v>
      </c>
      <c r="E58" s="40">
        <v>10286</v>
      </c>
      <c r="F58" s="41">
        <v>10052</v>
      </c>
      <c r="G58" s="66"/>
    </row>
    <row r="59" spans="1:7" x14ac:dyDescent="0.25">
      <c r="A59" s="39" t="s">
        <v>15</v>
      </c>
      <c r="B59" s="32" t="s">
        <v>16</v>
      </c>
      <c r="C59" s="40"/>
      <c r="D59" s="40">
        <f t="shared" si="9"/>
        <v>0</v>
      </c>
      <c r="E59" s="40"/>
      <c r="F59" s="41"/>
      <c r="G59" s="66"/>
    </row>
    <row r="60" spans="1:7" x14ac:dyDescent="0.25">
      <c r="A60" s="35" t="s">
        <v>32</v>
      </c>
      <c r="B60" s="36" t="s">
        <v>41</v>
      </c>
      <c r="C60" s="37">
        <f>+C61+C66</f>
        <v>6755000</v>
      </c>
      <c r="D60" s="37">
        <f t="shared" si="9"/>
        <v>896542.5708407989</v>
      </c>
      <c r="E60" s="37">
        <f>+E61+E66</f>
        <v>723810</v>
      </c>
      <c r="F60" s="38">
        <f>+F61+F66</f>
        <v>1205470</v>
      </c>
      <c r="G60" s="65"/>
    </row>
    <row r="61" spans="1:7" x14ac:dyDescent="0.25">
      <c r="A61" s="31" t="s">
        <v>3</v>
      </c>
      <c r="B61" s="32" t="s">
        <v>4</v>
      </c>
      <c r="C61" s="33">
        <f>+C62+C63+C64+C65</f>
        <v>4381690</v>
      </c>
      <c r="D61" s="33">
        <f t="shared" si="9"/>
        <v>581550.20240228286</v>
      </c>
      <c r="E61" s="33">
        <f>+E62+E63+E64+E65</f>
        <v>482068</v>
      </c>
      <c r="F61" s="34">
        <f>+F62+F63+F64+F65</f>
        <v>880637</v>
      </c>
      <c r="G61" s="65"/>
    </row>
    <row r="62" spans="1:7" x14ac:dyDescent="0.25">
      <c r="A62" s="39" t="s">
        <v>7</v>
      </c>
      <c r="B62" s="32" t="s">
        <v>8</v>
      </c>
      <c r="C62" s="40">
        <f>1434000+6500</f>
        <v>1440500</v>
      </c>
      <c r="D62" s="40">
        <f t="shared" si="9"/>
        <v>191187.20552126883</v>
      </c>
      <c r="E62" s="40">
        <v>185448</v>
      </c>
      <c r="F62" s="62">
        <v>257500</v>
      </c>
      <c r="G62" s="66"/>
    </row>
    <row r="63" spans="1:7" x14ac:dyDescent="0.25">
      <c r="A63" s="39" t="s">
        <v>5</v>
      </c>
      <c r="B63" s="32" t="s">
        <v>6</v>
      </c>
      <c r="C63" s="40">
        <f>2798000+15000</f>
        <v>2813000</v>
      </c>
      <c r="D63" s="40">
        <f t="shared" si="9"/>
        <v>373349.26007034309</v>
      </c>
      <c r="E63" s="40">
        <v>274745</v>
      </c>
      <c r="F63" s="41">
        <v>600140</v>
      </c>
      <c r="G63" s="66"/>
    </row>
    <row r="64" spans="1:7" x14ac:dyDescent="0.25">
      <c r="A64" s="39" t="s">
        <v>9</v>
      </c>
      <c r="B64" s="32" t="s">
        <v>10</v>
      </c>
      <c r="C64" s="40">
        <v>5000</v>
      </c>
      <c r="D64" s="40">
        <f t="shared" si="9"/>
        <v>663.61404207313024</v>
      </c>
      <c r="E64" s="40">
        <v>4645</v>
      </c>
      <c r="F64" s="41">
        <v>950</v>
      </c>
      <c r="G64" s="66"/>
    </row>
    <row r="65" spans="1:7" x14ac:dyDescent="0.25">
      <c r="A65" s="39" t="s">
        <v>17</v>
      </c>
      <c r="B65" s="32" t="s">
        <v>49</v>
      </c>
      <c r="C65" s="40">
        <v>123190</v>
      </c>
      <c r="D65" s="40">
        <f t="shared" si="9"/>
        <v>16350.122768597783</v>
      </c>
      <c r="E65" s="40">
        <v>17230</v>
      </c>
      <c r="F65" s="41">
        <v>22047</v>
      </c>
      <c r="G65" s="66"/>
    </row>
    <row r="66" spans="1:7" x14ac:dyDescent="0.25">
      <c r="A66" s="31" t="s">
        <v>11</v>
      </c>
      <c r="B66" s="32" t="s">
        <v>12</v>
      </c>
      <c r="C66" s="33">
        <f>+C67+C68</f>
        <v>2373310</v>
      </c>
      <c r="D66" s="33">
        <f t="shared" si="9"/>
        <v>314992.36843851616</v>
      </c>
      <c r="E66" s="33">
        <f>+E67+E68</f>
        <v>241742</v>
      </c>
      <c r="F66" s="34">
        <f>+F67+F68</f>
        <v>324833</v>
      </c>
      <c r="G66" s="65"/>
    </row>
    <row r="67" spans="1:7" x14ac:dyDescent="0.25">
      <c r="A67" s="39" t="s">
        <v>20</v>
      </c>
      <c r="B67" s="32" t="s">
        <v>21</v>
      </c>
      <c r="C67" s="40">
        <v>5000</v>
      </c>
      <c r="D67" s="40">
        <f t="shared" si="9"/>
        <v>663.61404207313024</v>
      </c>
      <c r="E67" s="40"/>
      <c r="F67" s="41">
        <v>0</v>
      </c>
      <c r="G67" s="66"/>
    </row>
    <row r="68" spans="1:7" x14ac:dyDescent="0.25">
      <c r="A68" s="39" t="s">
        <v>13</v>
      </c>
      <c r="B68" s="32" t="s">
        <v>14</v>
      </c>
      <c r="C68" s="40">
        <v>2368310</v>
      </c>
      <c r="D68" s="40">
        <f t="shared" ref="D68:D81" si="10">+C68/7.5345</f>
        <v>314328.75439644302</v>
      </c>
      <c r="E68" s="40">
        <v>241742</v>
      </c>
      <c r="F68" s="41">
        <v>324833</v>
      </c>
      <c r="G68" s="66"/>
    </row>
    <row r="69" spans="1:7" x14ac:dyDescent="0.25">
      <c r="A69" s="35" t="s">
        <v>42</v>
      </c>
      <c r="B69" s="36" t="s">
        <v>43</v>
      </c>
      <c r="C69" s="37">
        <f>+C70+C74</f>
        <v>4247512</v>
      </c>
      <c r="D69" s="37">
        <f t="shared" si="10"/>
        <v>563741.72141482506</v>
      </c>
      <c r="E69" s="37">
        <f>+E70+E74</f>
        <v>385560</v>
      </c>
      <c r="F69" s="38">
        <f>+F70+F74</f>
        <v>717863</v>
      </c>
      <c r="G69" s="65"/>
    </row>
    <row r="70" spans="1:7" x14ac:dyDescent="0.25">
      <c r="A70" s="31" t="s">
        <v>3</v>
      </c>
      <c r="B70" s="32" t="s">
        <v>4</v>
      </c>
      <c r="C70" s="33">
        <f>+C71+C72+C73</f>
        <v>3279943</v>
      </c>
      <c r="D70" s="33">
        <f t="shared" si="10"/>
        <v>435323.24639989377</v>
      </c>
      <c r="E70" s="33">
        <f>+E71+E72+E73</f>
        <v>316319</v>
      </c>
      <c r="F70" s="34">
        <f>+F71+F72+F73</f>
        <v>588334</v>
      </c>
      <c r="G70" s="65"/>
    </row>
    <row r="71" spans="1:7" x14ac:dyDescent="0.25">
      <c r="A71" s="39" t="s">
        <v>7</v>
      </c>
      <c r="B71" s="32" t="s">
        <v>8</v>
      </c>
      <c r="C71" s="40">
        <v>1759259</v>
      </c>
      <c r="D71" s="40">
        <f t="shared" si="10"/>
        <v>233493.79520870661</v>
      </c>
      <c r="E71" s="40">
        <v>198554</v>
      </c>
      <c r="F71" s="41">
        <v>213385</v>
      </c>
      <c r="G71" s="66"/>
    </row>
    <row r="72" spans="1:7" x14ac:dyDescent="0.25">
      <c r="A72" s="39" t="s">
        <v>5</v>
      </c>
      <c r="B72" s="32" t="s">
        <v>6</v>
      </c>
      <c r="C72" s="40">
        <v>1520684</v>
      </c>
      <c r="D72" s="40">
        <f t="shared" si="10"/>
        <v>201829.4511911872</v>
      </c>
      <c r="E72" s="40">
        <v>117765</v>
      </c>
      <c r="F72" s="41">
        <v>374899</v>
      </c>
      <c r="G72" s="66"/>
    </row>
    <row r="73" spans="1:7" x14ac:dyDescent="0.25">
      <c r="A73" s="39" t="s">
        <v>9</v>
      </c>
      <c r="B73" s="32" t="s">
        <v>10</v>
      </c>
      <c r="C73" s="40"/>
      <c r="D73" s="40">
        <f t="shared" si="10"/>
        <v>0</v>
      </c>
      <c r="E73" s="40"/>
      <c r="F73" s="41">
        <v>50</v>
      </c>
      <c r="G73" s="66"/>
    </row>
    <row r="74" spans="1:7" x14ac:dyDescent="0.25">
      <c r="A74" s="31" t="s">
        <v>11</v>
      </c>
      <c r="B74" s="32" t="s">
        <v>12</v>
      </c>
      <c r="C74" s="33">
        <f>+C75</f>
        <v>967569</v>
      </c>
      <c r="D74" s="33">
        <f t="shared" si="10"/>
        <v>128418.4750149313</v>
      </c>
      <c r="E74" s="33">
        <f>+E75</f>
        <v>69241</v>
      </c>
      <c r="F74" s="34">
        <f>+F75</f>
        <v>129529</v>
      </c>
      <c r="G74" s="65"/>
    </row>
    <row r="75" spans="1:7" x14ac:dyDescent="0.25">
      <c r="A75" s="39" t="s">
        <v>13</v>
      </c>
      <c r="B75" s="32" t="s">
        <v>14</v>
      </c>
      <c r="C75" s="40">
        <v>967569</v>
      </c>
      <c r="D75" s="40">
        <f t="shared" si="10"/>
        <v>128418.4750149313</v>
      </c>
      <c r="E75" s="40">
        <v>69241</v>
      </c>
      <c r="F75" s="41">
        <v>129529</v>
      </c>
      <c r="G75" s="66"/>
    </row>
    <row r="76" spans="1:7" x14ac:dyDescent="0.25">
      <c r="A76" s="35" t="s">
        <v>45</v>
      </c>
      <c r="B76" s="36" t="s">
        <v>46</v>
      </c>
      <c r="C76" s="37">
        <f>+C77+C80</f>
        <v>120000</v>
      </c>
      <c r="D76" s="37">
        <f t="shared" si="10"/>
        <v>15926.737009755125</v>
      </c>
      <c r="E76" s="37">
        <f>+E77+E80</f>
        <v>26545</v>
      </c>
      <c r="F76" s="38">
        <f>+F77+F80</f>
        <v>20900</v>
      </c>
      <c r="G76" s="65"/>
    </row>
    <row r="77" spans="1:7" x14ac:dyDescent="0.25">
      <c r="A77" s="31" t="s">
        <v>3</v>
      </c>
      <c r="B77" s="32" t="s">
        <v>4</v>
      </c>
      <c r="C77" s="33">
        <f>+C78+C79</f>
        <v>36000</v>
      </c>
      <c r="D77" s="33">
        <f t="shared" si="10"/>
        <v>4778.0211029265374</v>
      </c>
      <c r="E77" s="33">
        <f>+E78+E79</f>
        <v>6637</v>
      </c>
      <c r="F77" s="34">
        <f>+F78+F79</f>
        <v>5650</v>
      </c>
      <c r="G77" s="65"/>
    </row>
    <row r="78" spans="1:7" x14ac:dyDescent="0.25">
      <c r="A78" s="39" t="s">
        <v>7</v>
      </c>
      <c r="B78" s="32" t="s">
        <v>8</v>
      </c>
      <c r="C78" s="40"/>
      <c r="D78" s="40">
        <f t="shared" si="10"/>
        <v>0</v>
      </c>
      <c r="E78" s="40"/>
      <c r="F78" s="41">
        <v>0</v>
      </c>
      <c r="G78" s="66"/>
    </row>
    <row r="79" spans="1:7" x14ac:dyDescent="0.25">
      <c r="A79" s="39" t="s">
        <v>5</v>
      </c>
      <c r="B79" s="32" t="s">
        <v>6</v>
      </c>
      <c r="C79" s="40">
        <v>36000</v>
      </c>
      <c r="D79" s="40">
        <f t="shared" si="10"/>
        <v>4778.0211029265374</v>
      </c>
      <c r="E79" s="40">
        <v>6637</v>
      </c>
      <c r="F79" s="41">
        <v>5650</v>
      </c>
      <c r="G79" s="66"/>
    </row>
    <row r="80" spans="1:7" x14ac:dyDescent="0.25">
      <c r="A80" s="31" t="s">
        <v>11</v>
      </c>
      <c r="B80" s="32" t="s">
        <v>12</v>
      </c>
      <c r="C80" s="33">
        <f>+C81</f>
        <v>84000</v>
      </c>
      <c r="D80" s="33">
        <f t="shared" si="10"/>
        <v>11148.715906828587</v>
      </c>
      <c r="E80" s="33">
        <f>+E81</f>
        <v>19908</v>
      </c>
      <c r="F80" s="34">
        <f>+F81</f>
        <v>15250</v>
      </c>
      <c r="G80" s="65"/>
    </row>
    <row r="81" spans="1:7" x14ac:dyDescent="0.25">
      <c r="A81" s="39" t="s">
        <v>13</v>
      </c>
      <c r="B81" s="32" t="s">
        <v>14</v>
      </c>
      <c r="C81" s="40">
        <v>84000</v>
      </c>
      <c r="D81" s="40">
        <f t="shared" si="10"/>
        <v>11148.715906828587</v>
      </c>
      <c r="E81" s="40">
        <v>19908</v>
      </c>
      <c r="F81" s="41">
        <v>15250</v>
      </c>
      <c r="G81" s="66"/>
    </row>
    <row r="82" spans="1:7" x14ac:dyDescent="0.25">
      <c r="A82" s="35" t="s">
        <v>47</v>
      </c>
      <c r="B82" s="36" t="s">
        <v>50</v>
      </c>
      <c r="C82" s="37">
        <f>+C83</f>
        <v>11500</v>
      </c>
      <c r="D82" s="37">
        <f t="shared" ref="D82" si="11">+C82/7.5345</f>
        <v>1526.3122967681995</v>
      </c>
      <c r="E82" s="37">
        <f t="shared" ref="E82:G83" si="12">+E83</f>
        <v>700</v>
      </c>
      <c r="F82" s="38">
        <f t="shared" si="12"/>
        <v>0</v>
      </c>
      <c r="G82" s="65"/>
    </row>
    <row r="83" spans="1:7" x14ac:dyDescent="0.25">
      <c r="A83" s="31" t="s">
        <v>3</v>
      </c>
      <c r="B83" s="32" t="s">
        <v>4</v>
      </c>
      <c r="C83" s="33">
        <f>+C84</f>
        <v>11500</v>
      </c>
      <c r="D83" s="33">
        <f t="shared" ref="D83" si="13">+C83/7.5345</f>
        <v>1526.3122967681995</v>
      </c>
      <c r="E83" s="33">
        <f t="shared" si="12"/>
        <v>700</v>
      </c>
      <c r="F83" s="34">
        <f t="shared" si="12"/>
        <v>0</v>
      </c>
      <c r="G83" s="65"/>
    </row>
    <row r="84" spans="1:7" ht="15.75" thickBot="1" x14ac:dyDescent="0.3">
      <c r="A84" s="45" t="s">
        <v>5</v>
      </c>
      <c r="B84" s="46" t="s">
        <v>6</v>
      </c>
      <c r="C84" s="47">
        <v>11500</v>
      </c>
      <c r="D84" s="47">
        <f t="shared" ref="D84:D91" si="14">+C84/7.5345</f>
        <v>1526.3122967681995</v>
      </c>
      <c r="E84" s="47">
        <v>700</v>
      </c>
      <c r="F84" s="48">
        <v>0</v>
      </c>
      <c r="G84" s="66"/>
    </row>
    <row r="85" spans="1:7" x14ac:dyDescent="0.25">
      <c r="A85" s="27" t="s">
        <v>52</v>
      </c>
      <c r="B85" s="28" t="s">
        <v>53</v>
      </c>
      <c r="C85" s="29">
        <f>C86</f>
        <v>548830</v>
      </c>
      <c r="D85" s="29">
        <f t="shared" si="14"/>
        <v>72842.258942199216</v>
      </c>
      <c r="E85" s="29">
        <f>E86</f>
        <v>0</v>
      </c>
      <c r="F85" s="30">
        <f>F86</f>
        <v>8579</v>
      </c>
      <c r="G85" s="65"/>
    </row>
    <row r="86" spans="1:7" x14ac:dyDescent="0.25">
      <c r="A86" s="43" t="s">
        <v>18</v>
      </c>
      <c r="B86" s="32" t="s">
        <v>19</v>
      </c>
      <c r="C86" s="33">
        <f>C87</f>
        <v>548830</v>
      </c>
      <c r="D86" s="33">
        <f t="shared" si="14"/>
        <v>72842.258942199216</v>
      </c>
      <c r="E86" s="33">
        <f>E87</f>
        <v>0</v>
      </c>
      <c r="F86" s="34">
        <f t="shared" ref="F86:G86" si="15">F87</f>
        <v>8579</v>
      </c>
      <c r="G86" s="65"/>
    </row>
    <row r="87" spans="1:7" x14ac:dyDescent="0.25">
      <c r="A87" s="44" t="s">
        <v>38</v>
      </c>
      <c r="B87" s="36" t="s">
        <v>39</v>
      </c>
      <c r="C87" s="37">
        <f>SUM(C88+C99)</f>
        <v>548830</v>
      </c>
      <c r="D87" s="37">
        <f t="shared" si="14"/>
        <v>72842.258942199216</v>
      </c>
      <c r="E87" s="37">
        <f>SUM(E88+E99)</f>
        <v>0</v>
      </c>
      <c r="F87" s="38">
        <f>SUM(F88+F99)</f>
        <v>8579</v>
      </c>
      <c r="G87" s="65"/>
    </row>
    <row r="88" spans="1:7" x14ac:dyDescent="0.25">
      <c r="A88" s="43" t="s">
        <v>3</v>
      </c>
      <c r="B88" s="32" t="s">
        <v>4</v>
      </c>
      <c r="C88" s="33">
        <f>+C89+C90+C91</f>
        <v>548830</v>
      </c>
      <c r="D88" s="33">
        <f t="shared" si="14"/>
        <v>72842.258942199216</v>
      </c>
      <c r="E88" s="33">
        <f>+E89+E90+E91</f>
        <v>0</v>
      </c>
      <c r="F88" s="34">
        <f>+F89+F90+F91</f>
        <v>8579</v>
      </c>
      <c r="G88" s="65"/>
    </row>
    <row r="89" spans="1:7" x14ac:dyDescent="0.25">
      <c r="A89" s="39" t="s">
        <v>7</v>
      </c>
      <c r="B89" s="32" t="s">
        <v>8</v>
      </c>
      <c r="C89" s="40">
        <v>261820</v>
      </c>
      <c r="D89" s="40">
        <f t="shared" si="14"/>
        <v>34749.485699117395</v>
      </c>
      <c r="E89" s="40"/>
      <c r="F89" s="41">
        <v>3810</v>
      </c>
      <c r="G89" s="66"/>
    </row>
    <row r="90" spans="1:7" x14ac:dyDescent="0.25">
      <c r="A90" s="39" t="s">
        <v>5</v>
      </c>
      <c r="B90" s="32" t="s">
        <v>6</v>
      </c>
      <c r="C90" s="40">
        <v>205860</v>
      </c>
      <c r="D90" s="40">
        <f t="shared" si="14"/>
        <v>27322.317340234917</v>
      </c>
      <c r="E90" s="40"/>
      <c r="F90" s="41">
        <v>3330</v>
      </c>
      <c r="G90" s="66"/>
    </row>
    <row r="91" spans="1:7" x14ac:dyDescent="0.25">
      <c r="A91" s="39" t="s">
        <v>9</v>
      </c>
      <c r="B91" s="32" t="s">
        <v>10</v>
      </c>
      <c r="C91" s="40">
        <v>81150</v>
      </c>
      <c r="D91" s="40">
        <f t="shared" si="14"/>
        <v>10770.455902846903</v>
      </c>
      <c r="E91" s="40"/>
      <c r="F91" s="41">
        <v>1439</v>
      </c>
      <c r="G91" s="66"/>
    </row>
    <row r="92" spans="1:7" x14ac:dyDescent="0.25">
      <c r="A92" s="27" t="s">
        <v>55</v>
      </c>
      <c r="B92" s="28" t="s">
        <v>56</v>
      </c>
      <c r="C92" s="29">
        <f>C93</f>
        <v>17270</v>
      </c>
      <c r="D92" s="29">
        <f t="shared" ref="D92:D96" si="16">+C92/7.5345</f>
        <v>2292.1229013205916</v>
      </c>
      <c r="E92" s="29"/>
      <c r="F92" s="30">
        <f>F93</f>
        <v>2710</v>
      </c>
      <c r="G92" s="65"/>
    </row>
    <row r="93" spans="1:7" x14ac:dyDescent="0.25">
      <c r="A93" s="43" t="s">
        <v>18</v>
      </c>
      <c r="B93" s="32" t="s">
        <v>19</v>
      </c>
      <c r="C93" s="33">
        <f>C94</f>
        <v>17270</v>
      </c>
      <c r="D93" s="33">
        <f t="shared" si="16"/>
        <v>2292.1229013205916</v>
      </c>
      <c r="E93" s="33"/>
      <c r="F93" s="34">
        <f t="shared" ref="F93:G93" si="17">F94</f>
        <v>2710</v>
      </c>
      <c r="G93" s="65"/>
    </row>
    <row r="94" spans="1:7" x14ac:dyDescent="0.25">
      <c r="A94" s="44" t="s">
        <v>38</v>
      </c>
      <c r="B94" s="36" t="s">
        <v>39</v>
      </c>
      <c r="C94" s="37">
        <f>SUM(C95+C106)</f>
        <v>17270</v>
      </c>
      <c r="D94" s="37">
        <f t="shared" si="16"/>
        <v>2292.1229013205916</v>
      </c>
      <c r="E94" s="37"/>
      <c r="F94" s="38">
        <f>SUM(F95+F106)</f>
        <v>2710</v>
      </c>
      <c r="G94" s="65"/>
    </row>
    <row r="95" spans="1:7" x14ac:dyDescent="0.25">
      <c r="A95" s="43" t="s">
        <v>3</v>
      </c>
      <c r="B95" s="32" t="s">
        <v>4</v>
      </c>
      <c r="C95" s="33">
        <f>+C96+C97+C99</f>
        <v>17270</v>
      </c>
      <c r="D95" s="33">
        <f t="shared" si="16"/>
        <v>2292.1229013205916</v>
      </c>
      <c r="E95" s="33"/>
      <c r="F95" s="34">
        <f>+F96+F98+F99</f>
        <v>2710</v>
      </c>
      <c r="G95" s="65"/>
    </row>
    <row r="96" spans="1:7" ht="15.75" thickBot="1" x14ac:dyDescent="0.3">
      <c r="A96" s="45" t="s">
        <v>5</v>
      </c>
      <c r="B96" s="46" t="s">
        <v>6</v>
      </c>
      <c r="C96" s="47">
        <v>17270</v>
      </c>
      <c r="D96" s="47">
        <f t="shared" si="16"/>
        <v>2292.1229013205916</v>
      </c>
      <c r="E96" s="47"/>
      <c r="F96" s="48">
        <v>2710</v>
      </c>
      <c r="G96" s="66"/>
    </row>
    <row r="97" spans="1:7" x14ac:dyDescent="0.25">
      <c r="A97" s="52"/>
      <c r="B97" s="7"/>
      <c r="C97" s="51"/>
      <c r="D97" s="51"/>
      <c r="G97" s="67"/>
    </row>
    <row r="98" spans="1:7" x14ac:dyDescent="0.25">
      <c r="A98" s="52"/>
      <c r="B98" s="7"/>
      <c r="C98" s="51"/>
      <c r="D98" s="51"/>
      <c r="E98" s="57" t="s">
        <v>54</v>
      </c>
      <c r="F98" s="57"/>
      <c r="G98" s="67"/>
    </row>
    <row r="99" spans="1:7" x14ac:dyDescent="0.25">
      <c r="A99" s="49" t="s">
        <v>58</v>
      </c>
      <c r="B99" s="7"/>
      <c r="C99" s="8"/>
      <c r="D99" s="8"/>
      <c r="E99" s="50"/>
      <c r="F99" s="50"/>
    </row>
    <row r="100" spans="1:7" x14ac:dyDescent="0.25">
      <c r="A100" s="10"/>
      <c r="B100" s="7"/>
      <c r="C100" s="8"/>
      <c r="D100" s="8"/>
      <c r="E100" s="56" t="s">
        <v>51</v>
      </c>
      <c r="F100" s="56"/>
    </row>
    <row r="101" spans="1:7" x14ac:dyDescent="0.25">
      <c r="A101" s="11"/>
      <c r="B101" s="7"/>
      <c r="C101" s="12"/>
      <c r="D101" s="12"/>
      <c r="E101" s="12"/>
      <c r="F101" s="12"/>
      <c r="G101" s="68"/>
    </row>
    <row r="102" spans="1:7" x14ac:dyDescent="0.25">
      <c r="A102" s="11"/>
      <c r="B102" s="7"/>
      <c r="C102" s="12"/>
      <c r="D102" s="12"/>
      <c r="E102" s="12"/>
      <c r="F102" s="12"/>
      <c r="G102" s="68"/>
    </row>
    <row r="103" spans="1:7" x14ac:dyDescent="0.25">
      <c r="A103" s="10"/>
      <c r="B103" s="7"/>
      <c r="C103" s="8"/>
      <c r="D103" s="8"/>
      <c r="E103" s="8"/>
      <c r="F103" s="8"/>
      <c r="G103" s="69"/>
    </row>
    <row r="104" spans="1:7" x14ac:dyDescent="0.25">
      <c r="A104" s="11"/>
      <c r="B104" s="7"/>
      <c r="C104" s="12"/>
      <c r="D104" s="12"/>
      <c r="E104" s="12"/>
      <c r="F104" s="12"/>
      <c r="G104" s="68"/>
    </row>
    <row r="105" spans="1:7" x14ac:dyDescent="0.25">
      <c r="A105" s="13"/>
      <c r="B105" s="7"/>
      <c r="C105" s="8"/>
      <c r="D105" s="8"/>
      <c r="E105" s="8"/>
      <c r="F105" s="8"/>
      <c r="G105" s="69"/>
    </row>
    <row r="106" spans="1:7" x14ac:dyDescent="0.25">
      <c r="A106" s="6"/>
      <c r="B106" s="7"/>
      <c r="C106" s="8"/>
      <c r="D106" s="8"/>
      <c r="E106" s="8"/>
      <c r="F106" s="8"/>
      <c r="G106" s="69"/>
    </row>
    <row r="107" spans="1:7" x14ac:dyDescent="0.25">
      <c r="A107" s="9"/>
      <c r="B107" s="7"/>
      <c r="C107" s="8"/>
      <c r="D107" s="8"/>
      <c r="E107" s="8"/>
      <c r="F107" s="8"/>
      <c r="G107" s="69"/>
    </row>
    <row r="108" spans="1:7" x14ac:dyDescent="0.25">
      <c r="A108" s="10"/>
      <c r="B108" s="7"/>
      <c r="C108" s="8"/>
      <c r="D108" s="8"/>
      <c r="E108" s="8"/>
      <c r="F108" s="8"/>
      <c r="G108" s="69"/>
    </row>
    <row r="109" spans="1:7" x14ac:dyDescent="0.25">
      <c r="A109" s="11"/>
      <c r="B109" s="7"/>
      <c r="C109" s="12"/>
      <c r="D109" s="12"/>
      <c r="E109" s="12"/>
      <c r="F109" s="12"/>
      <c r="G109" s="68"/>
    </row>
    <row r="110" spans="1:7" x14ac:dyDescent="0.25">
      <c r="A110" s="10"/>
      <c r="B110" s="7"/>
      <c r="C110" s="8"/>
      <c r="D110" s="8"/>
      <c r="E110" s="8"/>
      <c r="F110" s="8"/>
      <c r="G110" s="69"/>
    </row>
    <row r="111" spans="1:7" x14ac:dyDescent="0.25">
      <c r="A111" s="11"/>
      <c r="B111" s="7"/>
      <c r="C111" s="12"/>
      <c r="D111" s="12"/>
      <c r="E111" s="12"/>
      <c r="F111" s="12"/>
      <c r="G111" s="68"/>
    </row>
    <row r="112" spans="1:7" x14ac:dyDescent="0.25">
      <c r="A112" s="13"/>
      <c r="B112" s="7"/>
      <c r="C112" s="8"/>
      <c r="D112" s="8"/>
      <c r="E112" s="8"/>
      <c r="F112" s="8"/>
      <c r="G112" s="69"/>
    </row>
    <row r="113" spans="1:7" x14ac:dyDescent="0.25">
      <c r="A113" s="6"/>
      <c r="B113" s="7"/>
      <c r="C113" s="8"/>
      <c r="D113" s="8"/>
      <c r="E113" s="8"/>
      <c r="F113" s="8"/>
      <c r="G113" s="69"/>
    </row>
    <row r="114" spans="1:7" x14ac:dyDescent="0.25">
      <c r="A114" s="9"/>
      <c r="B114" s="7"/>
      <c r="C114" s="8"/>
      <c r="D114" s="8"/>
      <c r="E114" s="8"/>
      <c r="F114" s="8"/>
      <c r="G114" s="69"/>
    </row>
    <row r="115" spans="1:7" x14ac:dyDescent="0.25">
      <c r="A115" s="10"/>
      <c r="B115" s="7"/>
      <c r="C115" s="8"/>
      <c r="D115" s="8"/>
      <c r="E115" s="8"/>
      <c r="F115" s="8"/>
      <c r="G115" s="69"/>
    </row>
    <row r="116" spans="1:7" x14ac:dyDescent="0.25">
      <c r="A116" s="11"/>
      <c r="B116" s="7"/>
      <c r="C116" s="12"/>
      <c r="D116" s="12"/>
      <c r="E116" s="12"/>
      <c r="F116" s="12"/>
      <c r="G116" s="68"/>
    </row>
    <row r="117" spans="1:7" x14ac:dyDescent="0.25">
      <c r="A117" s="10"/>
      <c r="B117" s="7"/>
      <c r="C117" s="8"/>
      <c r="D117" s="8"/>
      <c r="E117" s="8"/>
      <c r="F117" s="8"/>
      <c r="G117" s="69"/>
    </row>
    <row r="118" spans="1:7" x14ac:dyDescent="0.25">
      <c r="A118" s="11"/>
      <c r="B118" s="7"/>
      <c r="C118" s="12"/>
      <c r="D118" s="12"/>
      <c r="E118" s="12"/>
      <c r="F118" s="12"/>
      <c r="G118" s="68"/>
    </row>
    <row r="119" spans="1:7" x14ac:dyDescent="0.25">
      <c r="A119" s="14"/>
      <c r="B119" s="14"/>
      <c r="C119" s="14"/>
      <c r="D119" s="14"/>
      <c r="E119" s="14"/>
      <c r="F119" s="14"/>
      <c r="G119" s="70"/>
    </row>
  </sheetData>
  <mergeCells count="3">
    <mergeCell ref="E100:F100"/>
    <mergeCell ref="E98:F98"/>
    <mergeCell ref="A3:F3"/>
  </mergeCells>
  <pageMargins left="0.25" right="0.25" top="0.75" bottom="0.75" header="0.3" footer="0.3"/>
  <pageSetup paperSize="9" scale="76" fitToHeight="0" orientation="portrait" r:id="rId1"/>
  <rowBreaks count="2" manualBreakCount="2">
    <brk id="59" max="5" man="1"/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TFRi-POSEBNI DIO</vt:lpstr>
      <vt:lpstr>'TFRi-POSEBNI DIO'!Print_Area</vt:lpstr>
      <vt:lpstr>'TFRi-POSEBNI DIO'!Print_Titles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Windows User</cp:lastModifiedBy>
  <cp:lastPrinted>2023-12-08T18:37:04Z</cp:lastPrinted>
  <dcterms:created xsi:type="dcterms:W3CDTF">2022-09-23T10:37:40Z</dcterms:created>
  <dcterms:modified xsi:type="dcterms:W3CDTF">2023-12-08T18:38:33Z</dcterms:modified>
</cp:coreProperties>
</file>